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132" windowWidth="9264" windowHeight="3288"/>
  </bookViews>
  <sheets>
    <sheet name="Bull Call Spread" sheetId="1" r:id="rId1"/>
    <sheet name="Bull Put Spread" sheetId="2" r:id="rId2"/>
    <sheet name="Bear Call Spread" sheetId="3" r:id="rId3"/>
    <sheet name="Bear Put Spread" sheetId="4" r:id="rId4"/>
  </sheets>
  <calcPr calcId="145621"/>
</workbook>
</file>

<file path=xl/calcChain.xml><?xml version="1.0" encoding="utf-8"?>
<calcChain xmlns="http://schemas.openxmlformats.org/spreadsheetml/2006/main">
  <c r="C13" i="4" l="1"/>
  <c r="C14" i="4"/>
  <c r="D10" i="4"/>
  <c r="A10" i="4"/>
  <c r="A11" i="4"/>
  <c r="C11" i="4"/>
  <c r="C10" i="4"/>
  <c r="B11" i="4"/>
  <c r="F11" i="4" s="1"/>
  <c r="G11" i="4" s="1"/>
  <c r="B10" i="4"/>
  <c r="F10" i="4" s="1"/>
  <c r="G10" i="4" s="1"/>
  <c r="E10" i="4" l="1"/>
  <c r="D11" i="4"/>
  <c r="E11" i="4" s="1"/>
  <c r="G12" i="4"/>
  <c r="F11" i="3"/>
  <c r="D11" i="3"/>
  <c r="D10" i="3"/>
  <c r="F10" i="3"/>
  <c r="C13" i="3"/>
  <c r="C11" i="3"/>
  <c r="C10" i="3"/>
  <c r="B11" i="3"/>
  <c r="A11" i="3" s="1"/>
  <c r="B10" i="3"/>
  <c r="A10" i="3" s="1"/>
  <c r="B15" i="4"/>
  <c r="C15" i="4"/>
  <c r="C15" i="2"/>
  <c r="C14" i="2"/>
  <c r="B15" i="2"/>
  <c r="B19" i="1"/>
  <c r="C19" i="1"/>
  <c r="C17" i="1"/>
  <c r="C18" i="1"/>
  <c r="C13" i="2"/>
  <c r="F11" i="2"/>
  <c r="G11" i="2" s="1"/>
  <c r="F10" i="2"/>
  <c r="A12" i="1"/>
  <c r="A11" i="1"/>
  <c r="G10" i="3" l="1"/>
  <c r="B15" i="3"/>
  <c r="C14" i="3"/>
  <c r="C15" i="3"/>
  <c r="C7" i="4"/>
  <c r="C5" i="4"/>
  <c r="C4" i="4"/>
  <c r="C7" i="3"/>
  <c r="C5" i="3"/>
  <c r="C4" i="3"/>
  <c r="C7" i="2"/>
  <c r="C5" i="2"/>
  <c r="C4" i="2"/>
  <c r="B3" i="4"/>
  <c r="B3" i="3"/>
  <c r="B3" i="2"/>
  <c r="G10" i="2"/>
  <c r="G12" i="2" s="1"/>
  <c r="D15" i="1"/>
  <c r="D14" i="1"/>
  <c r="E11" i="3"/>
  <c r="G11" i="3" s="1"/>
  <c r="E10" i="3"/>
  <c r="F15" i="1"/>
  <c r="A15" i="1"/>
  <c r="A14" i="1"/>
  <c r="G12" i="3" l="1"/>
  <c r="D11" i="2"/>
  <c r="E11" i="2" s="1"/>
  <c r="D10" i="2"/>
  <c r="E10" i="2" s="1"/>
  <c r="A10" i="2"/>
  <c r="A8" i="2"/>
  <c r="A7" i="2"/>
  <c r="A8" i="3"/>
  <c r="A7" i="3"/>
  <c r="A7" i="4"/>
  <c r="A8" i="4"/>
  <c r="A11" i="2"/>
  <c r="E15" i="1"/>
  <c r="E14" i="1"/>
  <c r="F14" i="1"/>
  <c r="G14" i="1" s="1"/>
  <c r="G15" i="1" l="1"/>
  <c r="G16" i="1" s="1"/>
</calcChain>
</file>

<file path=xl/sharedStrings.xml><?xml version="1.0" encoding="utf-8"?>
<sst xmlns="http://schemas.openxmlformats.org/spreadsheetml/2006/main" count="100" uniqueCount="41">
  <si>
    <t>Spreads</t>
  </si>
  <si>
    <t>Date of Spread initiation</t>
  </si>
  <si>
    <t>Profit/Loss</t>
  </si>
  <si>
    <t>Initiation date</t>
  </si>
  <si>
    <t>Intrinsic Value at Initiation</t>
  </si>
  <si>
    <t>Strike Price</t>
  </si>
  <si>
    <t>Intrinsic Value at Expiration</t>
  </si>
  <si>
    <t>Time Value at Initiation</t>
  </si>
  <si>
    <t>Option Premium</t>
  </si>
  <si>
    <t>Examples:</t>
  </si>
  <si>
    <t>Both options have same expiration date</t>
  </si>
  <si>
    <t>Expiration of Options</t>
  </si>
  <si>
    <t>Stock Symbol</t>
  </si>
  <si>
    <t>MRK</t>
  </si>
  <si>
    <t>Bull Put Spread</t>
  </si>
  <si>
    <t>Bull Call Spread</t>
  </si>
  <si>
    <t>Bear Put Spread</t>
  </si>
  <si>
    <t>The bull put spread option trading strategy is employed when the options trader thinks that the price of the underlying asset will go up moderately in the near term. The bull put spread options strategy is also known as the bull put credit spread as a credit is received upon entering the trade.</t>
  </si>
  <si>
    <t xml:space="preserve">http://www.theoptionsguide.com/bull-put-spread.aspx </t>
  </si>
  <si>
    <t>September</t>
  </si>
  <si>
    <t>January</t>
  </si>
  <si>
    <t>Maximum Profit Potential</t>
  </si>
  <si>
    <t xml:space="preserve"> </t>
  </si>
  <si>
    <t>Maximum Loss Potential</t>
  </si>
  <si>
    <t>Loss and profit Equals the Spread</t>
  </si>
  <si>
    <t>Bear Call Spread</t>
  </si>
  <si>
    <t>The bear call spread option trading strategy is employed when the options trader thinks that the price of the underlying asset will go down moderately in the near term.</t>
  </si>
  <si>
    <t>The bear call spread option strategy is also known as the bear call credit spread as a credit is received upon entering the trade.</t>
  </si>
  <si>
    <t>http://www.theoptionsguide.com/bear-call-spread.aspx</t>
  </si>
  <si>
    <t>The bear put spread option trading strategy is employed when the options trader thinks that the price of the underlying asset will go down moderately in the near term.</t>
  </si>
  <si>
    <t>Bear put spreads can be implemented by buying a higher striking in-the-money put option and selling a lower striking out-of-the-money put option of the same underlying security with the same expiration date.</t>
  </si>
  <si>
    <t>http://www.theoptionsguide.com/bear-put-spread.aspx</t>
  </si>
  <si>
    <t>Net Profit/(Loss)</t>
  </si>
  <si>
    <t>The bull call spread option trading strategy is employed when the options trader thinks that the price of the underlying asset will go up moderately in the near term.</t>
  </si>
  <si>
    <t>Bull call spreads can be implemented by buying an at-the-money call option while simultaneously writing a higher striking out-of-the-money call option of the sameunderlying security and the same expiration month.</t>
  </si>
  <si>
    <t>http://www.theoptionsguide.com/bull-call-spread.aspx</t>
  </si>
  <si>
    <t>Buy one option and sell another of the same security (stock)</t>
  </si>
  <si>
    <t>http://www.series7podcast.com/xls-option-spread-worksheet/</t>
  </si>
  <si>
    <t>Password=spreadfun</t>
  </si>
  <si>
    <t>©2013 Series 7 Podcast LLC All Rights Reserved</t>
  </si>
  <si>
    <t xml:space="preserve">http://www.series7podcast.com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</si>
</sst>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6"/>
      <color theme="1"/>
      <name val="Calibri"/>
      <family val="2"/>
      <scheme val="minor"/>
    </font>
    <font>
      <b/>
      <sz val="11"/>
      <color rgb="FFC00000"/>
      <name val="Calibri"/>
      <family val="2"/>
      <scheme val="minor"/>
    </font>
    <font>
      <b/>
      <sz val="11"/>
      <color rgb="FF00B050"/>
      <name val="Calibri"/>
      <family val="2"/>
      <scheme val="minor"/>
    </font>
    <font>
      <u/>
      <sz val="11"/>
      <color theme="10"/>
      <name val="Calibri"/>
      <family val="2"/>
      <scheme val="minor"/>
    </font>
    <font>
      <b/>
      <sz val="11"/>
      <color rgb="FFFF0000"/>
      <name val="Calibri"/>
      <family val="2"/>
      <scheme val="minor"/>
    </font>
    <font>
      <b/>
      <sz val="11"/>
      <name val="Calibri"/>
      <family val="2"/>
      <scheme val="minor"/>
    </font>
    <font>
      <u/>
      <sz val="11"/>
      <color theme="10"/>
      <name val="Calibri"/>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43">
    <xf numFmtId="0" fontId="0" fillId="0" borderId="0" xfId="0"/>
    <xf numFmtId="44" fontId="0" fillId="0" borderId="0" xfId="1" applyFont="1"/>
    <xf numFmtId="0" fontId="0" fillId="0" borderId="0" xfId="0" applyAlignment="1">
      <alignment wrapText="1"/>
    </xf>
    <xf numFmtId="0" fontId="0" fillId="3" borderId="0" xfId="0" applyFill="1"/>
    <xf numFmtId="44" fontId="0" fillId="5" borderId="0" xfId="1" applyFont="1" applyFill="1"/>
    <xf numFmtId="44" fontId="0" fillId="6" borderId="0" xfId="1" applyFont="1" applyFill="1"/>
    <xf numFmtId="0" fontId="2" fillId="0" borderId="1" xfId="0" applyFont="1" applyBorder="1" applyAlignment="1">
      <alignment horizontal="right" wrapText="1"/>
    </xf>
    <xf numFmtId="0" fontId="2" fillId="5" borderId="1" xfId="0" applyFont="1" applyFill="1" applyBorder="1" applyAlignment="1">
      <alignment horizontal="right" wrapText="1"/>
    </xf>
    <xf numFmtId="0" fontId="2" fillId="6" borderId="1" xfId="0" applyFont="1" applyFill="1" applyBorder="1" applyAlignment="1">
      <alignment horizontal="right" wrapText="1"/>
    </xf>
    <xf numFmtId="0" fontId="2" fillId="0" borderId="0" xfId="0" applyFont="1"/>
    <xf numFmtId="0" fontId="3" fillId="0" borderId="0" xfId="0" applyFont="1"/>
    <xf numFmtId="0" fontId="5" fillId="0" borderId="0" xfId="0" applyFont="1"/>
    <xf numFmtId="0" fontId="6" fillId="0" borderId="0" xfId="0" applyFont="1"/>
    <xf numFmtId="0" fontId="7" fillId="0" borderId="0" xfId="0" applyFont="1"/>
    <xf numFmtId="44" fontId="2" fillId="0" borderId="1" xfId="1" applyFont="1" applyBorder="1" applyAlignment="1">
      <alignment horizontal="right" wrapText="1"/>
    </xf>
    <xf numFmtId="44" fontId="2" fillId="5" borderId="1" xfId="1" applyFont="1" applyFill="1" applyBorder="1" applyAlignment="1">
      <alignment horizontal="right" wrapText="1"/>
    </xf>
    <xf numFmtId="44" fontId="2" fillId="6" borderId="1" xfId="1" applyFont="1" applyFill="1" applyBorder="1" applyAlignment="1">
      <alignment horizontal="right" wrapText="1"/>
    </xf>
    <xf numFmtId="44" fontId="8" fillId="0" borderId="0" xfId="2" applyNumberFormat="1"/>
    <xf numFmtId="0" fontId="0" fillId="4" borderId="0" xfId="0" applyFill="1"/>
    <xf numFmtId="0" fontId="0" fillId="7" borderId="0" xfId="0" applyFill="1"/>
    <xf numFmtId="0" fontId="8" fillId="0" borderId="0" xfId="2"/>
    <xf numFmtId="44" fontId="6" fillId="0" borderId="0" xfId="1" applyFont="1"/>
    <xf numFmtId="44" fontId="7" fillId="0" borderId="0" xfId="1" applyFont="1"/>
    <xf numFmtId="44" fontId="2" fillId="3" borderId="0" xfId="0" applyNumberFormat="1" applyFont="1" applyFill="1"/>
    <xf numFmtId="44" fontId="9" fillId="0" borderId="0" xfId="1" applyFont="1"/>
    <xf numFmtId="44" fontId="10" fillId="0" borderId="0" xfId="1" applyFont="1"/>
    <xf numFmtId="44" fontId="10" fillId="3" borderId="0" xfId="0" applyNumberFormat="1" applyFont="1" applyFill="1"/>
    <xf numFmtId="0" fontId="0" fillId="0" borderId="0" xfId="0" applyProtection="1">
      <protection locked="0"/>
    </xf>
    <xf numFmtId="0" fontId="0" fillId="2" borderId="0" xfId="0" applyFill="1" applyProtection="1">
      <protection locked="0"/>
    </xf>
    <xf numFmtId="44" fontId="0" fillId="2" borderId="0" xfId="1" applyFont="1" applyFill="1" applyProtection="1">
      <protection locked="0"/>
    </xf>
    <xf numFmtId="0" fontId="2" fillId="0" borderId="1" xfId="0" applyFont="1" applyBorder="1" applyAlignment="1" applyProtection="1">
      <alignment horizontal="right" wrapText="1"/>
      <protection locked="0"/>
    </xf>
    <xf numFmtId="44" fontId="0" fillId="3" borderId="0" xfId="1" applyFont="1" applyFill="1" applyProtection="1">
      <protection locked="0"/>
    </xf>
    <xf numFmtId="0" fontId="0" fillId="3" borderId="0" xfId="0" applyFill="1" applyProtection="1">
      <protection locked="0"/>
    </xf>
    <xf numFmtId="44" fontId="0" fillId="4" borderId="0" xfId="1" applyFont="1" applyFill="1" applyProtection="1">
      <protection locked="0"/>
    </xf>
    <xf numFmtId="44" fontId="0" fillId="7" borderId="0" xfId="1" applyFont="1" applyFill="1" applyProtection="1">
      <protection locked="0"/>
    </xf>
    <xf numFmtId="44" fontId="0" fillId="0" borderId="0" xfId="1" applyFont="1" applyProtection="1">
      <protection locked="0"/>
    </xf>
    <xf numFmtId="44" fontId="0" fillId="0" borderId="0" xfId="0" applyNumberFormat="1" applyProtection="1">
      <protection locked="0"/>
    </xf>
    <xf numFmtId="0" fontId="8" fillId="0" borderId="0" xfId="2" applyProtection="1">
      <protection locked="0"/>
    </xf>
    <xf numFmtId="44" fontId="4" fillId="3" borderId="0" xfId="1" applyFont="1" applyFill="1" applyProtection="1">
      <protection locked="0"/>
    </xf>
    <xf numFmtId="44" fontId="2" fillId="0" borderId="1" xfId="1" applyFont="1" applyBorder="1" applyAlignment="1" applyProtection="1">
      <alignment horizontal="right" wrapText="1"/>
      <protection locked="0"/>
    </xf>
    <xf numFmtId="44" fontId="0" fillId="3" borderId="0" xfId="0" applyNumberFormat="1" applyFill="1" applyProtection="1">
      <protection locked="0"/>
    </xf>
    <xf numFmtId="44" fontId="8" fillId="0" borderId="0" xfId="2" applyNumberFormat="1" applyProtection="1">
      <protection locked="0"/>
    </xf>
    <xf numFmtId="0" fontId="11" fillId="0" borderId="0" xfId="2" applyFon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eries7podcast.com/" TargetMode="External"/><Relationship Id="rId2" Type="http://schemas.openxmlformats.org/officeDocument/2006/relationships/hyperlink" Target="http://www.series7podcast.com/xls-option-spread-worksheet/" TargetMode="External"/><Relationship Id="rId1" Type="http://schemas.openxmlformats.org/officeDocument/2006/relationships/hyperlink" Target="http://www.theoptionsguide.com/bull-call-spread.asp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eries7podcast.com/" TargetMode="External"/><Relationship Id="rId2" Type="http://schemas.openxmlformats.org/officeDocument/2006/relationships/hyperlink" Target="http://www.series7podcast.com/xls-option-spread-worksheet/" TargetMode="External"/><Relationship Id="rId1" Type="http://schemas.openxmlformats.org/officeDocument/2006/relationships/hyperlink" Target="http://www.theoptionsguide.com/bull-put-spread.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series7podcast.com/" TargetMode="External"/><Relationship Id="rId2" Type="http://schemas.openxmlformats.org/officeDocument/2006/relationships/hyperlink" Target="http://www.series7podcast.com/xls-option-spread-worksheet/" TargetMode="External"/><Relationship Id="rId1" Type="http://schemas.openxmlformats.org/officeDocument/2006/relationships/hyperlink" Target="http://www.theoptionsguide.com/bear-call-spread.asp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series7podcast.com/" TargetMode="External"/><Relationship Id="rId2" Type="http://schemas.openxmlformats.org/officeDocument/2006/relationships/hyperlink" Target="http://www.series7podcast.com/xls-option-spread-worksheet/" TargetMode="External"/><Relationship Id="rId1" Type="http://schemas.openxmlformats.org/officeDocument/2006/relationships/hyperlink" Target="http://www.theoptionsguide.com/bear-put-spread.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workbookViewId="0">
      <selection activeCell="I20" sqref="I20"/>
    </sheetView>
  </sheetViews>
  <sheetFormatPr defaultRowHeight="14.4" x14ac:dyDescent="0.3"/>
  <cols>
    <col min="1" max="1" width="35.77734375" customWidth="1"/>
    <col min="2" max="3" width="15.77734375" style="27" customWidth="1"/>
    <col min="4" max="7" width="15.77734375" customWidth="1"/>
  </cols>
  <sheetData>
    <row r="1" spans="1:7" ht="18" x14ac:dyDescent="0.35">
      <c r="A1" s="10" t="s">
        <v>0</v>
      </c>
      <c r="D1" t="s">
        <v>39</v>
      </c>
    </row>
    <row r="2" spans="1:7" ht="18" x14ac:dyDescent="0.35">
      <c r="A2" s="10" t="s">
        <v>36</v>
      </c>
      <c r="D2" s="20" t="s">
        <v>40</v>
      </c>
    </row>
    <row r="3" spans="1:7" ht="18" x14ac:dyDescent="0.35">
      <c r="A3" s="10" t="s">
        <v>10</v>
      </c>
    </row>
    <row r="4" spans="1:7" x14ac:dyDescent="0.3">
      <c r="A4" s="42" t="s">
        <v>39</v>
      </c>
    </row>
    <row r="5" spans="1:7" ht="21" x14ac:dyDescent="0.4">
      <c r="A5" s="11" t="s">
        <v>9</v>
      </c>
    </row>
    <row r="6" spans="1:7" x14ac:dyDescent="0.3">
      <c r="A6" s="13" t="s">
        <v>15</v>
      </c>
    </row>
    <row r="7" spans="1:7" x14ac:dyDescent="0.3">
      <c r="A7" s="9" t="s">
        <v>12</v>
      </c>
      <c r="B7" s="28" t="s">
        <v>13</v>
      </c>
    </row>
    <row r="8" spans="1:7" x14ac:dyDescent="0.3">
      <c r="A8" t="s">
        <v>3</v>
      </c>
      <c r="C8" s="28" t="s">
        <v>19</v>
      </c>
    </row>
    <row r="9" spans="1:7" x14ac:dyDescent="0.3">
      <c r="A9" t="s">
        <v>11</v>
      </c>
      <c r="C9" s="28" t="s">
        <v>20</v>
      </c>
    </row>
    <row r="10" spans="1:7" x14ac:dyDescent="0.3">
      <c r="A10" t="s">
        <v>1</v>
      </c>
    </row>
    <row r="11" spans="1:7" x14ac:dyDescent="0.3">
      <c r="A11" t="str">
        <f>"Price of "&amp;B7&amp;" at initiation of Spread"</f>
        <v>Price of MRK at initiation of Spread</v>
      </c>
      <c r="C11" s="29">
        <v>48.4</v>
      </c>
    </row>
    <row r="12" spans="1:7" x14ac:dyDescent="0.3">
      <c r="A12" t="str">
        <f>"Price of "&amp;B7&amp;" at option expiration"</f>
        <v>Price of MRK at option expiration</v>
      </c>
      <c r="C12" s="29">
        <v>100</v>
      </c>
    </row>
    <row r="13" spans="1:7" s="2" customFormat="1" ht="28.8" x14ac:dyDescent="0.3">
      <c r="B13" s="30" t="s">
        <v>5</v>
      </c>
      <c r="C13" s="30" t="s">
        <v>8</v>
      </c>
      <c r="D13" s="7" t="s">
        <v>4</v>
      </c>
      <c r="E13" s="7" t="s">
        <v>7</v>
      </c>
      <c r="F13" s="8" t="s">
        <v>6</v>
      </c>
      <c r="G13" s="6" t="s">
        <v>2</v>
      </c>
    </row>
    <row r="14" spans="1:7" x14ac:dyDescent="0.3">
      <c r="A14" t="str">
        <f>"Buy "&amp;$B$7&amp; " "&amp;C9&amp; " "&amp; B14&amp;" Call"</f>
        <v>Buy MRK January 45 Call</v>
      </c>
      <c r="B14" s="29">
        <v>45</v>
      </c>
      <c r="C14" s="29">
        <v>5.26</v>
      </c>
      <c r="D14" s="4">
        <f>IF(B14&gt;=$C$11,0,+$C$11-B14)</f>
        <v>3.3999999999999986</v>
      </c>
      <c r="E14" s="4">
        <f>+C14-D14</f>
        <v>1.8600000000000012</v>
      </c>
      <c r="F14" s="5">
        <f>IF($C$12&gt;=B14,$C$12-B14,0)</f>
        <v>55</v>
      </c>
      <c r="G14" s="25">
        <f>+F14-C14</f>
        <v>49.74</v>
      </c>
    </row>
    <row r="15" spans="1:7" x14ac:dyDescent="0.3">
      <c r="A15" t="str">
        <f>"Sell "&amp;B7&amp;" "&amp;C9&amp;" "&amp;B15&amp;" Call"</f>
        <v>Sell MRK January 50 Call</v>
      </c>
      <c r="B15" s="29">
        <v>50</v>
      </c>
      <c r="C15" s="29">
        <v>3</v>
      </c>
      <c r="D15" s="4">
        <f>IF(B15&gt;=$C$11,0,+$C$11-B15)</f>
        <v>0</v>
      </c>
      <c r="E15" s="4">
        <f>+C15-D15</f>
        <v>3</v>
      </c>
      <c r="F15" s="5">
        <f>IF($C$12&gt;=B15,$C$12-B15,0)</f>
        <v>50</v>
      </c>
      <c r="G15" s="21">
        <f>+F15-E15</f>
        <v>47</v>
      </c>
    </row>
    <row r="16" spans="1:7" x14ac:dyDescent="0.3">
      <c r="A16" s="3" t="s">
        <v>32</v>
      </c>
      <c r="B16" s="31"/>
      <c r="C16" s="32"/>
      <c r="D16" s="3"/>
      <c r="E16" s="3"/>
      <c r="F16" s="3"/>
      <c r="G16" s="23">
        <f>+G14-G15</f>
        <v>2.740000000000002</v>
      </c>
    </row>
    <row r="17" spans="1:7" x14ac:dyDescent="0.3">
      <c r="A17" s="18" t="s">
        <v>21</v>
      </c>
      <c r="B17" s="33"/>
      <c r="C17" s="33">
        <f>+B15-B14+C18</f>
        <v>2.74</v>
      </c>
      <c r="D17" s="20" t="s">
        <v>37</v>
      </c>
      <c r="E17" s="1"/>
      <c r="F17" s="1"/>
      <c r="G17" s="1"/>
    </row>
    <row r="18" spans="1:7" x14ac:dyDescent="0.3">
      <c r="A18" s="19" t="s">
        <v>23</v>
      </c>
      <c r="B18" s="34"/>
      <c r="C18" s="34">
        <f>+C15-C14</f>
        <v>-2.2599999999999998</v>
      </c>
      <c r="D18" t="s">
        <v>38</v>
      </c>
      <c r="E18" s="1"/>
      <c r="F18" s="1"/>
      <c r="G18" s="1"/>
    </row>
    <row r="19" spans="1:7" x14ac:dyDescent="0.3">
      <c r="A19" t="s">
        <v>24</v>
      </c>
      <c r="B19" s="35">
        <f>+B15-B14</f>
        <v>5</v>
      </c>
      <c r="C19" s="36">
        <f>+C17-C18</f>
        <v>5</v>
      </c>
    </row>
    <row r="20" spans="1:7" ht="72" x14ac:dyDescent="0.3">
      <c r="A20" s="2" t="s">
        <v>33</v>
      </c>
    </row>
    <row r="21" spans="1:7" ht="86.4" x14ac:dyDescent="0.3">
      <c r="A21" s="2" t="s">
        <v>34</v>
      </c>
      <c r="B21" s="37" t="s">
        <v>35</v>
      </c>
    </row>
  </sheetData>
  <sheetProtection password="CBEB" sheet="1" objects="1" scenarios="1"/>
  <hyperlinks>
    <hyperlink ref="B21" r:id="rId1"/>
    <hyperlink ref="D17" r:id="rId2"/>
    <hyperlink ref="D2"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D1" sqref="D1:G1048576"/>
    </sheetView>
  </sheetViews>
  <sheetFormatPr defaultRowHeight="14.4" x14ac:dyDescent="0.3"/>
  <cols>
    <col min="1" max="1" width="35.77734375" customWidth="1"/>
    <col min="2" max="3" width="15.77734375" style="35" customWidth="1"/>
    <col min="4" max="7" width="15.77734375" style="1" customWidth="1"/>
  </cols>
  <sheetData>
    <row r="1" spans="1:7" ht="21" x14ac:dyDescent="0.4">
      <c r="A1" s="11" t="s">
        <v>9</v>
      </c>
      <c r="D1" s="1" t="s">
        <v>39</v>
      </c>
    </row>
    <row r="2" spans="1:7" x14ac:dyDescent="0.3">
      <c r="A2" s="13" t="s">
        <v>14</v>
      </c>
      <c r="D2" s="17" t="s">
        <v>40</v>
      </c>
    </row>
    <row r="3" spans="1:7" x14ac:dyDescent="0.3">
      <c r="A3" s="9" t="s">
        <v>12</v>
      </c>
      <c r="B3" s="31" t="str">
        <f>+'Bull Call Spread'!B7</f>
        <v>MRK</v>
      </c>
    </row>
    <row r="4" spans="1:7" x14ac:dyDescent="0.3">
      <c r="A4" t="s">
        <v>3</v>
      </c>
      <c r="C4" s="38" t="str">
        <f>+'Bull Call Spread'!C8</f>
        <v>September</v>
      </c>
    </row>
    <row r="5" spans="1:7" x14ac:dyDescent="0.3">
      <c r="A5" t="s">
        <v>11</v>
      </c>
      <c r="C5" s="38" t="str">
        <f>+'Bull Call Spread'!C9</f>
        <v>January</v>
      </c>
    </row>
    <row r="6" spans="1:7" x14ac:dyDescent="0.3">
      <c r="A6" t="s">
        <v>1</v>
      </c>
    </row>
    <row r="7" spans="1:7" x14ac:dyDescent="0.3">
      <c r="A7" t="str">
        <f>"Price of "&amp;B3&amp;" at initiation of Spread"</f>
        <v>Price of MRK at initiation of Spread</v>
      </c>
      <c r="C7" s="31">
        <f>+'Bull Call Spread'!C11</f>
        <v>48.4</v>
      </c>
    </row>
    <row r="8" spans="1:7" x14ac:dyDescent="0.3">
      <c r="A8" t="str">
        <f>"Price of "&amp;B3&amp;" at option expiration"</f>
        <v>Price of MRK at option expiration</v>
      </c>
      <c r="C8" s="29">
        <v>90</v>
      </c>
    </row>
    <row r="9" spans="1:7" s="2" customFormat="1" ht="28.8" x14ac:dyDescent="0.3">
      <c r="B9" s="39" t="s">
        <v>5</v>
      </c>
      <c r="C9" s="39" t="s">
        <v>8</v>
      </c>
      <c r="D9" s="15" t="s">
        <v>4</v>
      </c>
      <c r="E9" s="15" t="s">
        <v>7</v>
      </c>
      <c r="F9" s="16" t="s">
        <v>6</v>
      </c>
      <c r="G9" s="14" t="s">
        <v>2</v>
      </c>
    </row>
    <row r="10" spans="1:7" x14ac:dyDescent="0.3">
      <c r="A10" t="str">
        <f>"Buy "&amp;$B$3&amp; " "&amp;C5&amp; " "&amp; B10&amp;" Put"</f>
        <v>Buy MRK January 45 Put</v>
      </c>
      <c r="B10" s="28">
        <v>45</v>
      </c>
      <c r="C10" s="29">
        <v>3.7</v>
      </c>
      <c r="D10" s="4">
        <f>IF(B10&lt;=$C$7,0,+B10-$C$7)*-1</f>
        <v>0</v>
      </c>
      <c r="E10" s="4">
        <f>+C10-D10</f>
        <v>3.7</v>
      </c>
      <c r="F10" s="5">
        <f>IF($C$8&lt;=B10,B10-$C$8,0)</f>
        <v>0</v>
      </c>
      <c r="G10" s="21">
        <f>+F10-C10</f>
        <v>-3.7</v>
      </c>
    </row>
    <row r="11" spans="1:7" x14ac:dyDescent="0.3">
      <c r="A11" t="str">
        <f>"Sell "&amp;B3&amp;" "&amp;C5&amp;" "&amp;B11&amp;" Put"</f>
        <v>Sell MRK January 50 Put</v>
      </c>
      <c r="B11" s="28">
        <v>50</v>
      </c>
      <c r="C11" s="29">
        <v>6.35</v>
      </c>
      <c r="D11" s="4">
        <f>IF(B11&lt;=$C$7,0,+B11-$C$7)</f>
        <v>1.6000000000000014</v>
      </c>
      <c r="E11" s="4">
        <f>+C11-D11</f>
        <v>4.7499999999999982</v>
      </c>
      <c r="F11" s="5">
        <f>IF($C$8&lt;=B11,B11-$C$8,0)</f>
        <v>0</v>
      </c>
      <c r="G11" s="22">
        <f>+C11-F11</f>
        <v>6.35</v>
      </c>
    </row>
    <row r="12" spans="1:7" x14ac:dyDescent="0.3">
      <c r="A12" s="3" t="s">
        <v>32</v>
      </c>
      <c r="B12" s="32"/>
      <c r="C12" s="40" t="s">
        <v>22</v>
      </c>
      <c r="D12" s="3"/>
      <c r="E12" s="3"/>
      <c r="F12" s="3"/>
      <c r="G12" s="26">
        <f>+G11+G10</f>
        <v>2.6499999999999995</v>
      </c>
    </row>
    <row r="13" spans="1:7" x14ac:dyDescent="0.3">
      <c r="A13" s="18" t="s">
        <v>21</v>
      </c>
      <c r="B13" s="33"/>
      <c r="C13" s="33">
        <f>+C11-C10</f>
        <v>2.6499999999999995</v>
      </c>
      <c r="D13" s="20" t="s">
        <v>37</v>
      </c>
      <c r="E13"/>
      <c r="F13"/>
    </row>
    <row r="14" spans="1:7" x14ac:dyDescent="0.3">
      <c r="A14" s="19" t="s">
        <v>23</v>
      </c>
      <c r="B14" s="34"/>
      <c r="C14" s="34">
        <f>+B11-B10-C13</f>
        <v>2.3500000000000005</v>
      </c>
      <c r="D14" t="s">
        <v>38</v>
      </c>
    </row>
    <row r="15" spans="1:7" x14ac:dyDescent="0.3">
      <c r="A15" s="3" t="s">
        <v>24</v>
      </c>
      <c r="B15" s="31">
        <f>+B11-B10</f>
        <v>5</v>
      </c>
      <c r="C15" s="40">
        <f>+C13+C14</f>
        <v>5</v>
      </c>
      <c r="D15"/>
      <c r="E15"/>
      <c r="F15"/>
      <c r="G15"/>
    </row>
    <row r="16" spans="1:7" ht="115.2" x14ac:dyDescent="0.3">
      <c r="A16" s="2" t="s">
        <v>17</v>
      </c>
      <c r="B16" s="41" t="s">
        <v>18</v>
      </c>
    </row>
  </sheetData>
  <hyperlinks>
    <hyperlink ref="B16" r:id="rId1"/>
    <hyperlink ref="D13" r:id="rId2"/>
    <hyperlink ref="D2"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6" sqref="D6"/>
    </sheetView>
  </sheetViews>
  <sheetFormatPr defaultRowHeight="14.4" x14ac:dyDescent="0.3"/>
  <cols>
    <col min="1" max="1" width="35.77734375" customWidth="1"/>
    <col min="2" max="3" width="15.77734375" style="35" customWidth="1"/>
    <col min="4" max="7" width="15.77734375" style="1" customWidth="1"/>
  </cols>
  <sheetData>
    <row r="1" spans="1:8" ht="21" x14ac:dyDescent="0.4">
      <c r="A1" s="11" t="s">
        <v>9</v>
      </c>
      <c r="D1" s="1" t="s">
        <v>39</v>
      </c>
    </row>
    <row r="2" spans="1:8" x14ac:dyDescent="0.3">
      <c r="A2" s="12" t="s">
        <v>25</v>
      </c>
      <c r="D2" s="17" t="s">
        <v>40</v>
      </c>
    </row>
    <row r="3" spans="1:8" x14ac:dyDescent="0.3">
      <c r="A3" s="9" t="s">
        <v>12</v>
      </c>
      <c r="B3" s="31" t="str">
        <f>+'Bull Call Spread'!B7</f>
        <v>MRK</v>
      </c>
    </row>
    <row r="4" spans="1:8" x14ac:dyDescent="0.3">
      <c r="A4" t="s">
        <v>3</v>
      </c>
      <c r="C4" s="38" t="str">
        <f>+'Bull Call Spread'!C8</f>
        <v>September</v>
      </c>
    </row>
    <row r="5" spans="1:8" x14ac:dyDescent="0.3">
      <c r="A5" t="s">
        <v>11</v>
      </c>
      <c r="C5" s="38" t="str">
        <f>+'Bull Call Spread'!C9</f>
        <v>January</v>
      </c>
    </row>
    <row r="6" spans="1:8" x14ac:dyDescent="0.3">
      <c r="A6" t="s">
        <v>1</v>
      </c>
    </row>
    <row r="7" spans="1:8" x14ac:dyDescent="0.3">
      <c r="A7" t="str">
        <f>"Price of "&amp;B3&amp;" at initiation of Spread"</f>
        <v>Price of MRK at initiation of Spread</v>
      </c>
      <c r="C7" s="31">
        <f>+'Bull Call Spread'!C11</f>
        <v>48.4</v>
      </c>
    </row>
    <row r="8" spans="1:8" x14ac:dyDescent="0.3">
      <c r="A8" t="str">
        <f>"Price of "&amp;B3&amp;" at option expiration"</f>
        <v>Price of MRK at option expiration</v>
      </c>
      <c r="C8" s="29">
        <v>100</v>
      </c>
    </row>
    <row r="9" spans="1:8" s="2" customFormat="1" ht="28.8" x14ac:dyDescent="0.3">
      <c r="B9" s="39" t="s">
        <v>5</v>
      </c>
      <c r="C9" s="39" t="s">
        <v>8</v>
      </c>
      <c r="D9" s="15" t="s">
        <v>4</v>
      </c>
      <c r="E9" s="15" t="s">
        <v>7</v>
      </c>
      <c r="F9" s="16" t="s">
        <v>6</v>
      </c>
      <c r="G9" s="14" t="s">
        <v>2</v>
      </c>
    </row>
    <row r="10" spans="1:8" x14ac:dyDescent="0.3">
      <c r="A10" t="str">
        <f>"Sell "&amp;$B$3&amp; " "&amp;C5&amp; " "&amp; B10&amp;" Call"</f>
        <v>Sell MRK January 45 Call</v>
      </c>
      <c r="B10" s="40">
        <f>+'Bull Call Spread'!B14</f>
        <v>45</v>
      </c>
      <c r="C10" s="31">
        <f>+'Bull Call Spread'!C14</f>
        <v>5.26</v>
      </c>
      <c r="D10" s="4">
        <f>IF(B10&gt;=$C$7,0,+C7-B10)</f>
        <v>3.3999999999999986</v>
      </c>
      <c r="E10" s="4">
        <f>+C10-D10</f>
        <v>1.8600000000000012</v>
      </c>
      <c r="F10" s="5">
        <f>IF($C$8&gt;=B10,$C$8-B10,0)</f>
        <v>55</v>
      </c>
      <c r="G10" s="22">
        <f>+C10-F10</f>
        <v>-49.74</v>
      </c>
      <c r="H10" t="s">
        <v>22</v>
      </c>
    </row>
    <row r="11" spans="1:8" x14ac:dyDescent="0.3">
      <c r="A11" t="str">
        <f>"Buy "&amp;B3&amp;" "&amp;C5&amp;" "&amp;B11&amp;" Call"</f>
        <v>Buy MRK January 50 Call</v>
      </c>
      <c r="B11" s="40">
        <f>+'Bull Call Spread'!B15</f>
        <v>50</v>
      </c>
      <c r="C11" s="31">
        <f>+'Bull Call Spread'!C15</f>
        <v>3</v>
      </c>
      <c r="D11" s="4">
        <f>IF(B11&gt;=$C$7,0,+C7-B11)</f>
        <v>0</v>
      </c>
      <c r="E11" s="4">
        <f>+C11-D11</f>
        <v>3</v>
      </c>
      <c r="F11" s="5">
        <f>IF($C$8&gt;=B11,$C$8-B11,0)</f>
        <v>50</v>
      </c>
      <c r="G11" s="24">
        <f>+F11-E11</f>
        <v>47</v>
      </c>
    </row>
    <row r="12" spans="1:8" x14ac:dyDescent="0.3">
      <c r="A12" s="3" t="s">
        <v>32</v>
      </c>
      <c r="B12" s="32"/>
      <c r="C12" s="32"/>
      <c r="D12" s="3"/>
      <c r="E12" s="3"/>
      <c r="F12" s="3"/>
      <c r="G12" s="23">
        <f>+G10+G11</f>
        <v>-2.740000000000002</v>
      </c>
    </row>
    <row r="13" spans="1:8" x14ac:dyDescent="0.3">
      <c r="A13" s="18" t="s">
        <v>21</v>
      </c>
      <c r="B13" s="33"/>
      <c r="C13" s="33">
        <f>+C10-C11</f>
        <v>2.2599999999999998</v>
      </c>
      <c r="D13" s="20" t="s">
        <v>37</v>
      </c>
    </row>
    <row r="14" spans="1:8" x14ac:dyDescent="0.3">
      <c r="A14" s="19" t="s">
        <v>23</v>
      </c>
      <c r="B14" s="34"/>
      <c r="C14" s="34">
        <f>+B11-B10-C13</f>
        <v>2.74</v>
      </c>
      <c r="D14" t="s">
        <v>38</v>
      </c>
    </row>
    <row r="15" spans="1:8" x14ac:dyDescent="0.3">
      <c r="A15" s="3" t="s">
        <v>24</v>
      </c>
      <c r="B15" s="31">
        <f>+B11-B10</f>
        <v>5</v>
      </c>
      <c r="C15" s="40">
        <f>+C13+C14</f>
        <v>5</v>
      </c>
      <c r="D15"/>
      <c r="E15"/>
      <c r="F15"/>
      <c r="G15"/>
    </row>
    <row r="16" spans="1:8" ht="72" x14ac:dyDescent="0.3">
      <c r="A16" s="2" t="s">
        <v>26</v>
      </c>
    </row>
    <row r="17" spans="1:2" ht="57.6" x14ac:dyDescent="0.3">
      <c r="A17" s="2" t="s">
        <v>27</v>
      </c>
      <c r="B17" s="37" t="s">
        <v>28</v>
      </c>
    </row>
  </sheetData>
  <hyperlinks>
    <hyperlink ref="B17" r:id="rId1"/>
    <hyperlink ref="D13" r:id="rId2"/>
    <hyperlink ref="D2"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E7" sqref="E7"/>
    </sheetView>
  </sheetViews>
  <sheetFormatPr defaultRowHeight="14.4" x14ac:dyDescent="0.3"/>
  <cols>
    <col min="1" max="1" width="35.77734375" customWidth="1"/>
    <col min="2" max="3" width="15.77734375" style="27" customWidth="1"/>
    <col min="4" max="7" width="15.77734375" customWidth="1"/>
  </cols>
  <sheetData>
    <row r="1" spans="1:7" ht="21" x14ac:dyDescent="0.4">
      <c r="A1" s="11" t="s">
        <v>9</v>
      </c>
      <c r="D1" t="s">
        <v>39</v>
      </c>
    </row>
    <row r="2" spans="1:7" x14ac:dyDescent="0.3">
      <c r="A2" s="12" t="s">
        <v>16</v>
      </c>
      <c r="D2" s="20" t="s">
        <v>40</v>
      </c>
    </row>
    <row r="3" spans="1:7" x14ac:dyDescent="0.3">
      <c r="A3" s="9" t="s">
        <v>12</v>
      </c>
      <c r="B3" s="32" t="str">
        <f>+'Bull Call Spread'!B7</f>
        <v>MRK</v>
      </c>
    </row>
    <row r="4" spans="1:7" x14ac:dyDescent="0.3">
      <c r="A4" t="s">
        <v>3</v>
      </c>
      <c r="C4" s="38" t="str">
        <f>+'Bull Call Spread'!C8</f>
        <v>September</v>
      </c>
    </row>
    <row r="5" spans="1:7" x14ac:dyDescent="0.3">
      <c r="A5" t="s">
        <v>11</v>
      </c>
      <c r="C5" s="38" t="str">
        <f>+'Bull Call Spread'!C9</f>
        <v>January</v>
      </c>
    </row>
    <row r="6" spans="1:7" x14ac:dyDescent="0.3">
      <c r="A6" t="s">
        <v>1</v>
      </c>
      <c r="C6" s="35"/>
    </row>
    <row r="7" spans="1:7" x14ac:dyDescent="0.3">
      <c r="A7" t="str">
        <f>"Price of "&amp;B3&amp;" at initiation of Spread"</f>
        <v>Price of MRK at initiation of Spread</v>
      </c>
      <c r="C7" s="31">
        <f>+'Bull Call Spread'!C11</f>
        <v>48.4</v>
      </c>
    </row>
    <row r="8" spans="1:7" x14ac:dyDescent="0.3">
      <c r="A8" t="str">
        <f>"Price of "&amp;B3&amp;" at option expiration"</f>
        <v>Price of MRK at option expiration</v>
      </c>
      <c r="C8" s="29">
        <v>90</v>
      </c>
    </row>
    <row r="9" spans="1:7" s="2" customFormat="1" ht="28.8" x14ac:dyDescent="0.3">
      <c r="B9" s="30" t="s">
        <v>5</v>
      </c>
      <c r="C9" s="30" t="s">
        <v>8</v>
      </c>
      <c r="D9" s="7" t="s">
        <v>4</v>
      </c>
      <c r="E9" s="7" t="s">
        <v>7</v>
      </c>
      <c r="F9" s="8" t="s">
        <v>6</v>
      </c>
      <c r="G9" s="6" t="s">
        <v>2</v>
      </c>
    </row>
    <row r="10" spans="1:7" x14ac:dyDescent="0.3">
      <c r="A10" t="str">
        <f>"Sell "&amp;$B$3&amp; " "&amp;C5&amp; " "&amp; B10&amp;" Put"</f>
        <v>Sell MRK January 45 Put</v>
      </c>
      <c r="B10" s="32">
        <f>+'Bull Put Spread'!B10</f>
        <v>45</v>
      </c>
      <c r="C10" s="31">
        <f>+'Bull Put Spread'!C10</f>
        <v>3.7</v>
      </c>
      <c r="D10" s="4">
        <f>IF(B10&lt;=$C$7,0,+B10-$C$7)*-1</f>
        <v>0</v>
      </c>
      <c r="E10" s="4">
        <f>+C10-D10</f>
        <v>3.7</v>
      </c>
      <c r="F10" s="5">
        <f>IF($C$8&lt;=B10,B10-$C$8,0)</f>
        <v>0</v>
      </c>
      <c r="G10" s="22">
        <f>+C10-F10</f>
        <v>3.7</v>
      </c>
    </row>
    <row r="11" spans="1:7" x14ac:dyDescent="0.3">
      <c r="A11" t="str">
        <f>"Buy "&amp;B3&amp;" "&amp;C5&amp;" "&amp;B11&amp;" Put"</f>
        <v>Buy MRK January 50 Put</v>
      </c>
      <c r="B11" s="32">
        <f>+'Bull Put Spread'!B11</f>
        <v>50</v>
      </c>
      <c r="C11" s="31">
        <f>+'Bull Put Spread'!C11</f>
        <v>6.35</v>
      </c>
      <c r="D11" s="4">
        <f>IF(B11&lt;=$C$7,0,+B11-$C$7)</f>
        <v>1.6000000000000014</v>
      </c>
      <c r="E11" s="4">
        <f>+C11-D11</f>
        <v>4.7499999999999982</v>
      </c>
      <c r="F11" s="5">
        <f>IF($C$8&lt;=B11,B11-$C$8,0)</f>
        <v>0</v>
      </c>
      <c r="G11" s="21">
        <f>+F11-C11</f>
        <v>-6.35</v>
      </c>
    </row>
    <row r="12" spans="1:7" x14ac:dyDescent="0.3">
      <c r="A12" s="3" t="s">
        <v>32</v>
      </c>
      <c r="B12" s="32"/>
      <c r="C12" s="32"/>
      <c r="D12" s="3"/>
      <c r="E12" s="3"/>
      <c r="F12" s="3"/>
      <c r="G12" s="23">
        <f>+G11+G10</f>
        <v>-2.6499999999999995</v>
      </c>
    </row>
    <row r="13" spans="1:7" x14ac:dyDescent="0.3">
      <c r="A13" s="18" t="s">
        <v>21</v>
      </c>
      <c r="B13" s="33"/>
      <c r="C13" s="33">
        <f>+B11-B10-C14</f>
        <v>2.3500000000000005</v>
      </c>
      <c r="D13" s="20" t="s">
        <v>37</v>
      </c>
      <c r="E13" s="1"/>
      <c r="F13" s="1"/>
      <c r="G13" s="1"/>
    </row>
    <row r="14" spans="1:7" x14ac:dyDescent="0.3">
      <c r="A14" s="19" t="s">
        <v>23</v>
      </c>
      <c r="B14" s="34"/>
      <c r="C14" s="34">
        <f>+C11-C10</f>
        <v>2.6499999999999995</v>
      </c>
      <c r="D14" t="s">
        <v>38</v>
      </c>
      <c r="E14" s="1"/>
      <c r="F14" s="1"/>
      <c r="G14" s="1"/>
    </row>
    <row r="15" spans="1:7" x14ac:dyDescent="0.3">
      <c r="A15" s="3" t="s">
        <v>24</v>
      </c>
      <c r="B15" s="31">
        <f>+B11-B10</f>
        <v>5</v>
      </c>
      <c r="C15" s="40">
        <f>+C13+C14</f>
        <v>5</v>
      </c>
    </row>
    <row r="16" spans="1:7" ht="72" x14ac:dyDescent="0.3">
      <c r="A16" s="2" t="s">
        <v>29</v>
      </c>
    </row>
    <row r="17" spans="1:2" ht="86.4" x14ac:dyDescent="0.3">
      <c r="A17" s="2" t="s">
        <v>30</v>
      </c>
      <c r="B17" s="37" t="s">
        <v>31</v>
      </c>
    </row>
  </sheetData>
  <hyperlinks>
    <hyperlink ref="B17" r:id="rId1"/>
    <hyperlink ref="D13" r:id="rId2"/>
    <hyperlink ref="D2"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Bull Call Spread</vt:lpstr>
      <vt:lpstr>Bull Put Spread</vt:lpstr>
      <vt:lpstr>Bear Call Spread</vt:lpstr>
      <vt:lpstr>Bear Put Spread</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FSA</dc:creator>
  <cp:lastModifiedBy>FSA</cp:lastModifiedBy>
  <dcterms:created xsi:type="dcterms:W3CDTF">2013-09-17T23:37:01Z</dcterms:created>
  <dcterms:modified xsi:type="dcterms:W3CDTF">2013-09-20T18:43:47Z</dcterms:modified>
</cp:coreProperties>
</file>